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uben\Acções\"/>
    </mc:Choice>
  </mc:AlternateContent>
  <bookViews>
    <workbookView xWindow="0" yWindow="0" windowWidth="28800" windowHeight="12330"/>
  </bookViews>
  <sheets>
    <sheet name="Fo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9" i="1" l="1"/>
  <c r="F51" i="1"/>
  <c r="E51" i="1"/>
  <c r="F49" i="1"/>
  <c r="E49" i="1"/>
  <c r="F46" i="1"/>
  <c r="E46" i="1"/>
  <c r="D44" i="1"/>
  <c r="F44" i="1" s="1"/>
  <c r="B44" i="1"/>
  <c r="F43" i="1"/>
  <c r="E43" i="1"/>
  <c r="D42" i="1"/>
  <c r="F42" i="1" s="1"/>
  <c r="B42" i="1"/>
  <c r="F41" i="1"/>
  <c r="E41" i="1"/>
  <c r="F38" i="1"/>
  <c r="E38" i="1"/>
  <c r="F37" i="1"/>
  <c r="E37" i="1"/>
  <c r="F36" i="1"/>
  <c r="E36" i="1"/>
  <c r="D35" i="1"/>
  <c r="C35" i="1"/>
  <c r="B35" i="1"/>
  <c r="F34" i="1"/>
  <c r="E34" i="1"/>
  <c r="F33" i="1"/>
  <c r="E33" i="1"/>
  <c r="F32" i="1"/>
  <c r="E32" i="1"/>
  <c r="D31" i="1"/>
  <c r="C31" i="1"/>
  <c r="C39" i="1" s="1"/>
  <c r="C47" i="1" s="1"/>
  <c r="C48" i="1" s="1"/>
  <c r="B31" i="1"/>
  <c r="B39" i="1" s="1"/>
  <c r="C25" i="1"/>
  <c r="F25" i="1" s="1"/>
  <c r="C23" i="1"/>
  <c r="F23" i="1" s="1"/>
  <c r="C21" i="1"/>
  <c r="F21" i="1" s="1"/>
  <c r="C20" i="1"/>
  <c r="C14" i="1"/>
  <c r="C9" i="1"/>
  <c r="F9" i="1" s="1"/>
  <c r="F6" i="1"/>
  <c r="F7" i="1"/>
  <c r="F8" i="1"/>
  <c r="F10" i="1"/>
  <c r="F11" i="1"/>
  <c r="F12" i="1"/>
  <c r="F13" i="1"/>
  <c r="F14" i="1"/>
  <c r="F15" i="1"/>
  <c r="F16" i="1"/>
  <c r="F17" i="1"/>
  <c r="F18" i="1"/>
  <c r="F19" i="1"/>
  <c r="F20" i="1"/>
  <c r="F22" i="1"/>
  <c r="F24" i="1"/>
  <c r="C5" i="1"/>
  <c r="F5" i="1" s="1"/>
  <c r="E5" i="1"/>
  <c r="E35" i="1" l="1"/>
  <c r="C40" i="1"/>
  <c r="B40" i="1"/>
  <c r="B47" i="1"/>
  <c r="B50" i="1" s="1"/>
  <c r="B52" i="1" s="1"/>
  <c r="D47" i="1"/>
  <c r="D48" i="1" s="1"/>
  <c r="F48" i="1" s="1"/>
  <c r="E44" i="1"/>
  <c r="E42" i="1"/>
  <c r="F35" i="1"/>
  <c r="F31" i="1"/>
  <c r="E31" i="1"/>
  <c r="D40" i="1"/>
  <c r="F39" i="1"/>
  <c r="D50" i="1"/>
  <c r="D52" i="1" s="1"/>
  <c r="E39" i="1"/>
  <c r="D25" i="1"/>
  <c r="D23" i="1"/>
  <c r="D21" i="1"/>
  <c r="D20" i="1"/>
  <c r="B18" i="1"/>
  <c r="D18" i="1"/>
  <c r="B16" i="1"/>
  <c r="D16" i="1"/>
  <c r="D14" i="1"/>
  <c r="D13" i="1"/>
  <c r="B9" i="1"/>
  <c r="D9" i="1"/>
  <c r="E8" i="1"/>
  <c r="E10" i="1"/>
  <c r="E11" i="1"/>
  <c r="E12" i="1"/>
  <c r="E15" i="1"/>
  <c r="E17" i="1"/>
  <c r="E19" i="1"/>
  <c r="E22" i="1"/>
  <c r="E24" i="1"/>
  <c r="B5" i="1"/>
  <c r="D5" i="1"/>
  <c r="E7" i="1"/>
  <c r="E6" i="1"/>
  <c r="E40" i="1" l="1"/>
  <c r="B48" i="1"/>
  <c r="E48" i="1" s="1"/>
  <c r="F47" i="1"/>
  <c r="E47" i="1"/>
  <c r="E52" i="1"/>
  <c r="E50" i="1"/>
  <c r="F40" i="1"/>
  <c r="C52" i="1"/>
  <c r="F52" i="1" s="1"/>
  <c r="F50" i="1"/>
  <c r="B13" i="1"/>
  <c r="E18" i="1"/>
  <c r="E16" i="1"/>
  <c r="E9" i="1"/>
  <c r="B14" i="1" l="1"/>
  <c r="E14" i="1" s="1"/>
  <c r="B20" i="1"/>
  <c r="E13" i="1"/>
  <c r="B23" i="1" l="1"/>
  <c r="B21" i="1"/>
  <c r="E21" i="1" s="1"/>
  <c r="E20" i="1"/>
  <c r="B25" i="1" l="1"/>
  <c r="E25" i="1" s="1"/>
  <c r="E23" i="1"/>
</calcChain>
</file>

<file path=xl/sharedStrings.xml><?xml version="1.0" encoding="utf-8"?>
<sst xmlns="http://schemas.openxmlformats.org/spreadsheetml/2006/main" count="55" uniqueCount="30">
  <si>
    <t>Receitas Operacionais</t>
  </si>
  <si>
    <t>Circulação</t>
  </si>
  <si>
    <t>Publicidade</t>
  </si>
  <si>
    <t>Produtos de marketing e outros</t>
  </si>
  <si>
    <t>Receitas por segmentos</t>
  </si>
  <si>
    <t>Jornais</t>
  </si>
  <si>
    <t>Revistas</t>
  </si>
  <si>
    <t>Custos Operacionais</t>
  </si>
  <si>
    <t>EBITDA consolidado</t>
  </si>
  <si>
    <t>Margem EBITDA</t>
  </si>
  <si>
    <t>Margem EBITDA Jornais</t>
  </si>
  <si>
    <t>Margem EBITDA revistas</t>
  </si>
  <si>
    <t>Amortizações</t>
  </si>
  <si>
    <t>EBIT</t>
  </si>
  <si>
    <t>Margem EBIT</t>
  </si>
  <si>
    <t>Resultados Financeiros</t>
  </si>
  <si>
    <t>Resultados antes impostos e minoritários</t>
  </si>
  <si>
    <t>IRC</t>
  </si>
  <si>
    <t>Resultado líquido Consolidado</t>
  </si>
  <si>
    <t>Projeção COFINA 1º Trimestre 2018</t>
  </si>
  <si>
    <t>1T 2017</t>
  </si>
  <si>
    <t>1T 2018 Reais</t>
  </si>
  <si>
    <t>1T 2018 Previsão</t>
  </si>
  <si>
    <t>Variação % Real</t>
  </si>
  <si>
    <t>Variação % Estimada</t>
  </si>
  <si>
    <t>Projeção COFINA 1º Semestre 2018</t>
  </si>
  <si>
    <t>1S 2018 Previsão</t>
  </si>
  <si>
    <t>1S 2018 Reais</t>
  </si>
  <si>
    <t>1S 2017</t>
  </si>
  <si>
    <t>Custos de Reestruturação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</si>
</sst>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2" fillId="2" borderId="1" xfId="0" applyFont="1" applyFill="1" applyBorder="1"/>
    <xf numFmtId="0" fontId="3" fillId="2" borderId="1" xfId="0" applyFont="1" applyFill="1" applyBorder="1"/>
    <xf numFmtId="0" fontId="3" fillId="0" borderId="1" xfId="0" applyFont="1" applyBorder="1"/>
    <xf numFmtId="0" fontId="4" fillId="2" borderId="1" xfId="0" applyFont="1" applyFill="1" applyBorder="1"/>
    <xf numFmtId="0" fontId="0" fillId="0" borderId="0" xfId="0" applyAlignment="1">
      <alignment horizontal="right"/>
    </xf>
    <xf numFmtId="0" fontId="2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164" fontId="3" fillId="2" borderId="1" xfId="0" applyNumberFormat="1" applyFont="1" applyFill="1" applyBorder="1" applyAlignment="1">
      <alignment horizontal="right"/>
    </xf>
    <xf numFmtId="10" fontId="2" fillId="2" borderId="1" xfId="1" applyNumberFormat="1" applyFont="1" applyFill="1" applyBorder="1" applyAlignment="1">
      <alignment horizontal="right"/>
    </xf>
    <xf numFmtId="10" fontId="0" fillId="0" borderId="1" xfId="0" applyNumberFormat="1" applyBorder="1" applyAlignment="1">
      <alignment horizontal="right"/>
    </xf>
    <xf numFmtId="164" fontId="0" fillId="0" borderId="1" xfId="0" applyNumberFormat="1" applyBorder="1" applyAlignment="1">
      <alignment horizontal="right"/>
    </xf>
    <xf numFmtId="10" fontId="0" fillId="0" borderId="1" xfId="1" applyNumberFormat="1" applyFont="1" applyBorder="1" applyAlignment="1">
      <alignment horizontal="right"/>
    </xf>
    <xf numFmtId="164" fontId="4" fillId="2" borderId="1" xfId="0" applyNumberFormat="1" applyFont="1" applyFill="1" applyBorder="1" applyAlignment="1">
      <alignment horizontal="right"/>
    </xf>
    <xf numFmtId="10" fontId="4" fillId="2" borderId="1" xfId="1" applyNumberFormat="1" applyFont="1" applyFill="1" applyBorder="1" applyAlignment="1">
      <alignment horizontal="right"/>
    </xf>
    <xf numFmtId="10" fontId="3" fillId="2" borderId="1" xfId="1" applyNumberFormat="1" applyFont="1" applyFill="1" applyBorder="1" applyAlignment="1">
      <alignment horizontal="right"/>
    </xf>
    <xf numFmtId="10" fontId="3" fillId="0" borderId="1" xfId="1" applyNumberFormat="1" applyFont="1" applyBorder="1" applyAlignment="1">
      <alignment horizontal="right"/>
    </xf>
    <xf numFmtId="164" fontId="0" fillId="0" borderId="1" xfId="1" applyNumberFormat="1" applyFont="1" applyBorder="1" applyAlignment="1">
      <alignment horizontal="right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2"/>
  <sheetViews>
    <sheetView tabSelected="1" topLeftCell="A19" workbookViewId="0">
      <selection activeCell="C52" sqref="C52"/>
    </sheetView>
  </sheetViews>
  <sheetFormatPr defaultRowHeight="15" x14ac:dyDescent="0.25"/>
  <cols>
    <col min="1" max="1" width="37.140625" customWidth="1"/>
    <col min="2" max="2" width="16.28515625" style="6" customWidth="1"/>
    <col min="3" max="3" width="15.140625" style="6" customWidth="1"/>
    <col min="4" max="4" width="14" style="6" bestFit="1" customWidth="1"/>
    <col min="5" max="5" width="19.28515625" style="6" bestFit="1" customWidth="1"/>
    <col min="6" max="6" width="15" style="6" bestFit="1" customWidth="1"/>
  </cols>
  <sheetData>
    <row r="2" spans="1:6" x14ac:dyDescent="0.25">
      <c r="A2" t="s">
        <v>19</v>
      </c>
    </row>
    <row r="4" spans="1:6" x14ac:dyDescent="0.25">
      <c r="A4" s="1"/>
      <c r="B4" s="7" t="s">
        <v>22</v>
      </c>
      <c r="C4" s="7" t="s">
        <v>21</v>
      </c>
      <c r="D4" s="7" t="s">
        <v>20</v>
      </c>
      <c r="E4" s="8" t="s">
        <v>24</v>
      </c>
      <c r="F4" s="8" t="s">
        <v>23</v>
      </c>
    </row>
    <row r="5" spans="1:6" x14ac:dyDescent="0.25">
      <c r="A5" s="2" t="s">
        <v>0</v>
      </c>
      <c r="B5" s="9">
        <f>B6+B7+B8</f>
        <v>21500000</v>
      </c>
      <c r="C5" s="9">
        <f>C6+C7+C8</f>
        <v>21012000</v>
      </c>
      <c r="D5" s="9">
        <f>D6+D7+D8</f>
        <v>20554000</v>
      </c>
      <c r="E5" s="10">
        <f>(B5-D5)/D5</f>
        <v>4.6025104602510462E-2</v>
      </c>
      <c r="F5" s="11">
        <f>(C5-D5)/D5</f>
        <v>2.2282767344555802E-2</v>
      </c>
    </row>
    <row r="6" spans="1:6" x14ac:dyDescent="0.25">
      <c r="A6" s="1" t="s">
        <v>1</v>
      </c>
      <c r="B6" s="12">
        <v>10500000</v>
      </c>
      <c r="C6" s="12">
        <v>10392000</v>
      </c>
      <c r="D6" s="12">
        <v>11106000</v>
      </c>
      <c r="E6" s="13">
        <f>(B6-D6)/D6</f>
        <v>-5.4565099945975151E-2</v>
      </c>
      <c r="F6" s="11">
        <f t="shared" ref="F6:F25" si="0">(C6-D6)/D6</f>
        <v>-6.4289573203673692E-2</v>
      </c>
    </row>
    <row r="7" spans="1:6" x14ac:dyDescent="0.25">
      <c r="A7" s="1" t="s">
        <v>2</v>
      </c>
      <c r="B7" s="12">
        <v>7500000</v>
      </c>
      <c r="C7" s="12">
        <v>5791000</v>
      </c>
      <c r="D7" s="12">
        <v>6384000</v>
      </c>
      <c r="E7" s="13">
        <f>(B7-D7)/D7</f>
        <v>0.17481203007518797</v>
      </c>
      <c r="F7" s="11">
        <f t="shared" si="0"/>
        <v>-9.2888471177944867E-2</v>
      </c>
    </row>
    <row r="8" spans="1:6" x14ac:dyDescent="0.25">
      <c r="A8" s="1" t="s">
        <v>3</v>
      </c>
      <c r="B8" s="12">
        <v>3500000</v>
      </c>
      <c r="C8" s="12">
        <v>4829000</v>
      </c>
      <c r="D8" s="12">
        <v>3064000</v>
      </c>
      <c r="E8" s="13">
        <f t="shared" ref="E8:E25" si="1">(B8-D8)/D8</f>
        <v>0.14229765013054829</v>
      </c>
      <c r="F8" s="11">
        <f t="shared" si="0"/>
        <v>0.57604438642297651</v>
      </c>
    </row>
    <row r="9" spans="1:6" x14ac:dyDescent="0.25">
      <c r="A9" s="2" t="s">
        <v>4</v>
      </c>
      <c r="B9" s="9">
        <f>B10+B11</f>
        <v>21500000</v>
      </c>
      <c r="C9" s="9">
        <f>C10+C11</f>
        <v>21012000</v>
      </c>
      <c r="D9" s="9">
        <f>D10+D11</f>
        <v>20554000</v>
      </c>
      <c r="E9" s="10">
        <f t="shared" si="1"/>
        <v>4.6025104602510462E-2</v>
      </c>
      <c r="F9" s="11">
        <f t="shared" si="0"/>
        <v>2.2282767344555802E-2</v>
      </c>
    </row>
    <row r="10" spans="1:6" x14ac:dyDescent="0.25">
      <c r="A10" s="1" t="s">
        <v>5</v>
      </c>
      <c r="B10" s="12">
        <v>18000000</v>
      </c>
      <c r="C10" s="12">
        <v>18254000</v>
      </c>
      <c r="D10" s="12">
        <v>17330000</v>
      </c>
      <c r="E10" s="13">
        <f t="shared" si="1"/>
        <v>3.8661281015579918E-2</v>
      </c>
      <c r="F10" s="11">
        <f t="shared" si="0"/>
        <v>5.3317945758799772E-2</v>
      </c>
    </row>
    <row r="11" spans="1:6" x14ac:dyDescent="0.25">
      <c r="A11" s="1" t="s">
        <v>6</v>
      </c>
      <c r="B11" s="12">
        <v>3500000</v>
      </c>
      <c r="C11" s="12">
        <v>2758000</v>
      </c>
      <c r="D11" s="12">
        <v>3224000</v>
      </c>
      <c r="E11" s="13">
        <f t="shared" si="1"/>
        <v>8.5607940446650127E-2</v>
      </c>
      <c r="F11" s="11">
        <f t="shared" si="0"/>
        <v>-0.14454094292803971</v>
      </c>
    </row>
    <row r="12" spans="1:6" x14ac:dyDescent="0.25">
      <c r="A12" s="2" t="s">
        <v>7</v>
      </c>
      <c r="B12" s="14">
        <v>18000000</v>
      </c>
      <c r="C12" s="14">
        <v>18606000</v>
      </c>
      <c r="D12" s="14">
        <v>18217000</v>
      </c>
      <c r="E12" s="15">
        <f t="shared" si="1"/>
        <v>-1.1911950376022397E-2</v>
      </c>
      <c r="F12" s="11">
        <f t="shared" si="0"/>
        <v>2.1353680627984848E-2</v>
      </c>
    </row>
    <row r="13" spans="1:6" x14ac:dyDescent="0.25">
      <c r="A13" s="3" t="s">
        <v>8</v>
      </c>
      <c r="B13" s="9">
        <f>B5-B12</f>
        <v>3500000</v>
      </c>
      <c r="C13" s="9">
        <v>2406000</v>
      </c>
      <c r="D13" s="9">
        <f>D5-D12</f>
        <v>2337000</v>
      </c>
      <c r="E13" s="16">
        <f t="shared" si="1"/>
        <v>0.49764655541292258</v>
      </c>
      <c r="F13" s="11">
        <f t="shared" si="0"/>
        <v>2.9525032092426188E-2</v>
      </c>
    </row>
    <row r="14" spans="1:6" x14ac:dyDescent="0.25">
      <c r="A14" s="4" t="s">
        <v>9</v>
      </c>
      <c r="B14" s="17">
        <f>B13/B5</f>
        <v>0.16279069767441862</v>
      </c>
      <c r="C14" s="17">
        <f>C13/C5</f>
        <v>0.11450599657338664</v>
      </c>
      <c r="D14" s="17">
        <f>D13/D5</f>
        <v>0.11370049625377056</v>
      </c>
      <c r="E14" s="17">
        <f t="shared" si="1"/>
        <v>0.43175010697475402</v>
      </c>
      <c r="F14" s="11">
        <f t="shared" si="0"/>
        <v>7.084404608210952E-3</v>
      </c>
    </row>
    <row r="15" spans="1:6" x14ac:dyDescent="0.25">
      <c r="A15" s="1" t="s">
        <v>5</v>
      </c>
      <c r="B15" s="12">
        <v>3500000</v>
      </c>
      <c r="C15" s="12"/>
      <c r="D15" s="12">
        <v>2875000</v>
      </c>
      <c r="E15" s="13">
        <f t="shared" si="1"/>
        <v>0.21739130434782608</v>
      </c>
      <c r="F15" s="11">
        <f t="shared" si="0"/>
        <v>-1</v>
      </c>
    </row>
    <row r="16" spans="1:6" x14ac:dyDescent="0.25">
      <c r="A16" s="1" t="s">
        <v>10</v>
      </c>
      <c r="B16" s="13">
        <f>B15/B10</f>
        <v>0.19444444444444445</v>
      </c>
      <c r="C16" s="13"/>
      <c r="D16" s="13">
        <f>D15/D10</f>
        <v>0.16589728793998845</v>
      </c>
      <c r="E16" s="13">
        <f t="shared" si="1"/>
        <v>0.1720772946859904</v>
      </c>
      <c r="F16" s="11">
        <f t="shared" si="0"/>
        <v>-1</v>
      </c>
    </row>
    <row r="17" spans="1:6" x14ac:dyDescent="0.25">
      <c r="A17" s="1" t="s">
        <v>6</v>
      </c>
      <c r="B17" s="12">
        <v>0</v>
      </c>
      <c r="C17" s="12"/>
      <c r="D17" s="12">
        <v>-538000</v>
      </c>
      <c r="E17" s="13">
        <f t="shared" si="1"/>
        <v>-1</v>
      </c>
      <c r="F17" s="11">
        <f t="shared" si="0"/>
        <v>-1</v>
      </c>
    </row>
    <row r="18" spans="1:6" x14ac:dyDescent="0.25">
      <c r="A18" s="1" t="s">
        <v>11</v>
      </c>
      <c r="B18" s="13">
        <f>B17/B11</f>
        <v>0</v>
      </c>
      <c r="C18" s="13"/>
      <c r="D18" s="13">
        <f>D17/D11</f>
        <v>-0.16687344913151364</v>
      </c>
      <c r="E18" s="13">
        <f t="shared" si="1"/>
        <v>-1</v>
      </c>
      <c r="F18" s="11">
        <f t="shared" si="0"/>
        <v>-1</v>
      </c>
    </row>
    <row r="19" spans="1:6" x14ac:dyDescent="0.25">
      <c r="A19" s="5" t="s">
        <v>12</v>
      </c>
      <c r="B19" s="14">
        <v>450000</v>
      </c>
      <c r="C19" s="14">
        <v>420000</v>
      </c>
      <c r="D19" s="14">
        <v>462000</v>
      </c>
      <c r="E19" s="15">
        <f t="shared" si="1"/>
        <v>-2.5974025974025976E-2</v>
      </c>
      <c r="F19" s="11">
        <f t="shared" si="0"/>
        <v>-9.0909090909090912E-2</v>
      </c>
    </row>
    <row r="20" spans="1:6" x14ac:dyDescent="0.25">
      <c r="A20" s="3" t="s">
        <v>13</v>
      </c>
      <c r="B20" s="9">
        <f>B13-B19</f>
        <v>3050000</v>
      </c>
      <c r="C20" s="9">
        <f>C13-C19</f>
        <v>1986000</v>
      </c>
      <c r="D20" s="9">
        <f>D13-D19</f>
        <v>1875000</v>
      </c>
      <c r="E20" s="16">
        <f t="shared" si="1"/>
        <v>0.62666666666666671</v>
      </c>
      <c r="F20" s="11">
        <f t="shared" si="0"/>
        <v>5.9200000000000003E-2</v>
      </c>
    </row>
    <row r="21" spans="1:6" x14ac:dyDescent="0.25">
      <c r="A21" s="1" t="s">
        <v>14</v>
      </c>
      <c r="B21" s="13">
        <f>B20/B5</f>
        <v>0.14186046511627906</v>
      </c>
      <c r="C21" s="13">
        <f>C20/C5</f>
        <v>9.4517418617932614E-2</v>
      </c>
      <c r="D21" s="13">
        <f>D20/D5</f>
        <v>9.1223119587428236E-2</v>
      </c>
      <c r="E21" s="13">
        <f t="shared" si="1"/>
        <v>0.55509333333333322</v>
      </c>
      <c r="F21" s="11">
        <f t="shared" si="0"/>
        <v>3.611254521225972E-2</v>
      </c>
    </row>
    <row r="22" spans="1:6" x14ac:dyDescent="0.25">
      <c r="A22" s="5" t="s">
        <v>15</v>
      </c>
      <c r="B22" s="14">
        <v>-1250000</v>
      </c>
      <c r="C22" s="14">
        <v>-734000</v>
      </c>
      <c r="D22" s="14">
        <v>-991000</v>
      </c>
      <c r="E22" s="15">
        <f t="shared" si="1"/>
        <v>0.26135216952573159</v>
      </c>
      <c r="F22" s="11">
        <f t="shared" si="0"/>
        <v>-0.25933400605449042</v>
      </c>
    </row>
    <row r="23" spans="1:6" x14ac:dyDescent="0.25">
      <c r="A23" s="3" t="s">
        <v>16</v>
      </c>
      <c r="B23" s="9">
        <f>B20+B22</f>
        <v>1800000</v>
      </c>
      <c r="C23" s="9">
        <f>C20+C22</f>
        <v>1252000</v>
      </c>
      <c r="D23" s="9">
        <f>D20+D22</f>
        <v>884000</v>
      </c>
      <c r="E23" s="16">
        <f t="shared" si="1"/>
        <v>1.0361990950226245</v>
      </c>
      <c r="F23" s="11">
        <f t="shared" si="0"/>
        <v>0.41628959276018102</v>
      </c>
    </row>
    <row r="24" spans="1:6" x14ac:dyDescent="0.25">
      <c r="A24" s="5" t="s">
        <v>17</v>
      </c>
      <c r="B24" s="14">
        <v>500000</v>
      </c>
      <c r="C24" s="14">
        <v>504000</v>
      </c>
      <c r="D24" s="14">
        <v>236000</v>
      </c>
      <c r="E24" s="15">
        <f t="shared" si="1"/>
        <v>1.1186440677966101</v>
      </c>
      <c r="F24" s="11">
        <f t="shared" si="0"/>
        <v>1.1355932203389831</v>
      </c>
    </row>
    <row r="25" spans="1:6" x14ac:dyDescent="0.25">
      <c r="A25" s="3" t="s">
        <v>18</v>
      </c>
      <c r="B25" s="9">
        <f>B23-B24</f>
        <v>1300000</v>
      </c>
      <c r="C25" s="9">
        <f>C23-C24</f>
        <v>748000</v>
      </c>
      <c r="D25" s="9">
        <f>D23-D24</f>
        <v>648000</v>
      </c>
      <c r="E25" s="16">
        <f t="shared" si="1"/>
        <v>1.0061728395061729</v>
      </c>
      <c r="F25" s="11">
        <f t="shared" si="0"/>
        <v>0.15432098765432098</v>
      </c>
    </row>
    <row r="28" spans="1:6" x14ac:dyDescent="0.25">
      <c r="A28" t="s">
        <v>25</v>
      </c>
    </row>
    <row r="30" spans="1:6" x14ac:dyDescent="0.25">
      <c r="A30" s="1"/>
      <c r="B30" s="7" t="s">
        <v>26</v>
      </c>
      <c r="C30" s="7" t="s">
        <v>27</v>
      </c>
      <c r="D30" s="7" t="s">
        <v>28</v>
      </c>
      <c r="E30" s="8" t="s">
        <v>24</v>
      </c>
      <c r="F30" s="8" t="s">
        <v>23</v>
      </c>
    </row>
    <row r="31" spans="1:6" x14ac:dyDescent="0.25">
      <c r="A31" s="2" t="s">
        <v>0</v>
      </c>
      <c r="B31" s="9">
        <f>B32+B33+B34</f>
        <v>44878000</v>
      </c>
      <c r="C31" s="9">
        <f>C32+C33+C34</f>
        <v>0</v>
      </c>
      <c r="D31" s="9">
        <f>D32+D33+D34</f>
        <v>43991000</v>
      </c>
      <c r="E31" s="10">
        <f>(B31-D31)/D31</f>
        <v>2.0163215203109729E-2</v>
      </c>
      <c r="F31" s="11">
        <f>(C31-D31)/D31</f>
        <v>-1</v>
      </c>
    </row>
    <row r="32" spans="1:6" x14ac:dyDescent="0.25">
      <c r="A32" s="1" t="s">
        <v>1</v>
      </c>
      <c r="B32" s="12">
        <v>21328000</v>
      </c>
      <c r="C32" s="12">
        <v>0</v>
      </c>
      <c r="D32" s="12">
        <v>22810000</v>
      </c>
      <c r="E32" s="13">
        <f>(B32-D32)/D32</f>
        <v>-6.4971503726435773E-2</v>
      </c>
      <c r="F32" s="11">
        <f t="shared" ref="F32:F52" si="2">(C32-D32)/D32</f>
        <v>-1</v>
      </c>
    </row>
    <row r="33" spans="1:6" x14ac:dyDescent="0.25">
      <c r="A33" s="1" t="s">
        <v>2</v>
      </c>
      <c r="B33" s="12">
        <v>13150000</v>
      </c>
      <c r="C33" s="12">
        <v>0</v>
      </c>
      <c r="D33" s="12">
        <v>14454000</v>
      </c>
      <c r="E33" s="13">
        <f>(B33-D33)/D33</f>
        <v>-9.021724090217241E-2</v>
      </c>
      <c r="F33" s="11">
        <f t="shared" si="2"/>
        <v>-1</v>
      </c>
    </row>
    <row r="34" spans="1:6" x14ac:dyDescent="0.25">
      <c r="A34" s="1" t="s">
        <v>3</v>
      </c>
      <c r="B34" s="12">
        <v>10400000</v>
      </c>
      <c r="C34" s="12">
        <v>0</v>
      </c>
      <c r="D34" s="12">
        <v>6727000</v>
      </c>
      <c r="E34" s="13">
        <f t="shared" ref="E34:E52" si="3">(B34-D34)/D34</f>
        <v>0.54600862197116096</v>
      </c>
      <c r="F34" s="11">
        <f t="shared" si="2"/>
        <v>-1</v>
      </c>
    </row>
    <row r="35" spans="1:6" x14ac:dyDescent="0.25">
      <c r="A35" s="2" t="s">
        <v>4</v>
      </c>
      <c r="B35" s="9">
        <f>B36+B37</f>
        <v>44878478</v>
      </c>
      <c r="C35" s="9">
        <f>C36+C37</f>
        <v>0</v>
      </c>
      <c r="D35" s="9">
        <f>D36+D37</f>
        <v>43991000</v>
      </c>
      <c r="E35" s="10">
        <f t="shared" si="3"/>
        <v>2.0174081062035415E-2</v>
      </c>
      <c r="F35" s="11">
        <f t="shared" si="2"/>
        <v>-1</v>
      </c>
    </row>
    <row r="36" spans="1:6" x14ac:dyDescent="0.25">
      <c r="A36" s="1" t="s">
        <v>5</v>
      </c>
      <c r="B36" s="12">
        <v>39100000</v>
      </c>
      <c r="C36" s="12">
        <v>0</v>
      </c>
      <c r="D36" s="12">
        <v>37117000</v>
      </c>
      <c r="E36" s="13">
        <f t="shared" si="3"/>
        <v>5.3425654012985963E-2</v>
      </c>
      <c r="F36" s="11">
        <f t="shared" si="2"/>
        <v>-1</v>
      </c>
    </row>
    <row r="37" spans="1:6" x14ac:dyDescent="0.25">
      <c r="A37" s="1" t="s">
        <v>6</v>
      </c>
      <c r="B37" s="12">
        <v>5778478</v>
      </c>
      <c r="C37" s="12">
        <v>0</v>
      </c>
      <c r="D37" s="12">
        <v>6874000</v>
      </c>
      <c r="E37" s="13">
        <f t="shared" si="3"/>
        <v>-0.15937183590340412</v>
      </c>
      <c r="F37" s="11">
        <f t="shared" si="2"/>
        <v>-1</v>
      </c>
    </row>
    <row r="38" spans="1:6" x14ac:dyDescent="0.25">
      <c r="A38" s="2" t="s">
        <v>7</v>
      </c>
      <c r="B38" s="14">
        <v>39000000</v>
      </c>
      <c r="C38" s="14">
        <v>0</v>
      </c>
      <c r="D38" s="14">
        <v>38368000</v>
      </c>
      <c r="E38" s="15">
        <f t="shared" si="3"/>
        <v>1.64720600500417E-2</v>
      </c>
      <c r="F38" s="11">
        <f t="shared" si="2"/>
        <v>-1</v>
      </c>
    </row>
    <row r="39" spans="1:6" x14ac:dyDescent="0.25">
      <c r="A39" s="3" t="s">
        <v>8</v>
      </c>
      <c r="B39" s="9">
        <f t="shared" ref="B39:C39" si="4">B31-B38+B45</f>
        <v>5878000</v>
      </c>
      <c r="C39" s="9">
        <f t="shared" si="4"/>
        <v>0</v>
      </c>
      <c r="D39" s="9">
        <f>D31-D38+D45</f>
        <v>3623000</v>
      </c>
      <c r="E39" s="16">
        <f t="shared" si="3"/>
        <v>0.62241236544300305</v>
      </c>
      <c r="F39" s="11">
        <f t="shared" si="2"/>
        <v>-1</v>
      </c>
    </row>
    <row r="40" spans="1:6" x14ac:dyDescent="0.25">
      <c r="A40" s="4" t="s">
        <v>9</v>
      </c>
      <c r="B40" s="17">
        <f>B39/B31</f>
        <v>0.13097731627969161</v>
      </c>
      <c r="C40" s="17" t="e">
        <f>C39/C31</f>
        <v>#DIV/0!</v>
      </c>
      <c r="D40" s="17">
        <f>D39/D31</f>
        <v>8.2357754995339955E-2</v>
      </c>
      <c r="E40" s="17">
        <f t="shared" si="3"/>
        <v>0.59034587923265636</v>
      </c>
      <c r="F40" s="11" t="e">
        <f t="shared" si="2"/>
        <v>#DIV/0!</v>
      </c>
    </row>
    <row r="41" spans="1:6" x14ac:dyDescent="0.25">
      <c r="A41" s="1" t="s">
        <v>5</v>
      </c>
      <c r="B41" s="12">
        <v>3500000</v>
      </c>
      <c r="C41" s="12"/>
      <c r="D41" s="12">
        <v>6286000</v>
      </c>
      <c r="E41" s="13">
        <f t="shared" si="3"/>
        <v>-0.44320712694877507</v>
      </c>
      <c r="F41" s="11">
        <f t="shared" si="2"/>
        <v>-1</v>
      </c>
    </row>
    <row r="42" spans="1:6" x14ac:dyDescent="0.25">
      <c r="A42" s="1" t="s">
        <v>10</v>
      </c>
      <c r="B42" s="13">
        <f>B41/B36</f>
        <v>8.9514066496163683E-2</v>
      </c>
      <c r="C42" s="13"/>
      <c r="D42" s="13">
        <f>D41/D36</f>
        <v>0.16935635961958131</v>
      </c>
      <c r="E42" s="13">
        <f t="shared" si="3"/>
        <v>-0.47144549695543947</v>
      </c>
      <c r="F42" s="11">
        <f t="shared" si="2"/>
        <v>-1</v>
      </c>
    </row>
    <row r="43" spans="1:6" x14ac:dyDescent="0.25">
      <c r="A43" s="1" t="s">
        <v>6</v>
      </c>
      <c r="B43" s="12">
        <v>0</v>
      </c>
      <c r="C43" s="12"/>
      <c r="D43" s="12">
        <v>-663000</v>
      </c>
      <c r="E43" s="13">
        <f t="shared" si="3"/>
        <v>-1</v>
      </c>
      <c r="F43" s="11">
        <f t="shared" si="2"/>
        <v>-1</v>
      </c>
    </row>
    <row r="44" spans="1:6" x14ac:dyDescent="0.25">
      <c r="A44" s="1" t="s">
        <v>11</v>
      </c>
      <c r="B44" s="13">
        <f>B43/B37</f>
        <v>0</v>
      </c>
      <c r="C44" s="13"/>
      <c r="D44" s="13">
        <f>D43/D37</f>
        <v>-9.6450392784405009E-2</v>
      </c>
      <c r="E44" s="13">
        <f t="shared" si="3"/>
        <v>-1</v>
      </c>
      <c r="F44" s="11">
        <f t="shared" si="2"/>
        <v>-1</v>
      </c>
    </row>
    <row r="45" spans="1:6" x14ac:dyDescent="0.25">
      <c r="A45" s="1" t="s">
        <v>29</v>
      </c>
      <c r="B45" s="18">
        <v>0</v>
      </c>
      <c r="C45" s="13"/>
      <c r="D45" s="18">
        <v>-2000000</v>
      </c>
      <c r="E45" s="13"/>
      <c r="F45" s="11"/>
    </row>
    <row r="46" spans="1:6" x14ac:dyDescent="0.25">
      <c r="A46" s="5" t="s">
        <v>12</v>
      </c>
      <c r="B46" s="14">
        <v>950000</v>
      </c>
      <c r="C46" s="14">
        <v>0</v>
      </c>
      <c r="D46" s="14">
        <v>923000</v>
      </c>
      <c r="E46" s="15">
        <f t="shared" si="3"/>
        <v>2.9252437703141929E-2</v>
      </c>
      <c r="F46" s="11">
        <f t="shared" si="2"/>
        <v>-1</v>
      </c>
    </row>
    <row r="47" spans="1:6" x14ac:dyDescent="0.25">
      <c r="A47" s="3" t="s">
        <v>13</v>
      </c>
      <c r="B47" s="9">
        <f>B39-B46</f>
        <v>4928000</v>
      </c>
      <c r="C47" s="9">
        <f>C39-C46</f>
        <v>0</v>
      </c>
      <c r="D47" s="9">
        <f>D39-D46</f>
        <v>2700000</v>
      </c>
      <c r="E47" s="16">
        <f t="shared" si="3"/>
        <v>0.82518518518518513</v>
      </c>
      <c r="F47" s="11">
        <f t="shared" si="2"/>
        <v>-1</v>
      </c>
    </row>
    <row r="48" spans="1:6" x14ac:dyDescent="0.25">
      <c r="A48" s="1" t="s">
        <v>14</v>
      </c>
      <c r="B48" s="13">
        <f>B47/B31</f>
        <v>0.10980881500958153</v>
      </c>
      <c r="C48" s="13" t="e">
        <f>C47/C31</f>
        <v>#DIV/0!</v>
      </c>
      <c r="D48" s="13">
        <f>D47/D31</f>
        <v>6.1376190584437725E-2</v>
      </c>
      <c r="E48" s="13">
        <f t="shared" si="3"/>
        <v>0.78911095595796343</v>
      </c>
      <c r="F48" s="11" t="e">
        <f t="shared" si="2"/>
        <v>#DIV/0!</v>
      </c>
    </row>
    <row r="49" spans="1:6" x14ac:dyDescent="0.25">
      <c r="A49" s="5" t="s">
        <v>15</v>
      </c>
      <c r="B49" s="14">
        <v>-1250000</v>
      </c>
      <c r="C49" s="14">
        <v>0</v>
      </c>
      <c r="D49" s="14">
        <v>-1482000</v>
      </c>
      <c r="E49" s="15">
        <f t="shared" si="3"/>
        <v>-0.15654520917678813</v>
      </c>
      <c r="F49" s="11">
        <f t="shared" si="2"/>
        <v>-1</v>
      </c>
    </row>
    <row r="50" spans="1:6" x14ac:dyDescent="0.25">
      <c r="A50" s="3" t="s">
        <v>16</v>
      </c>
      <c r="B50" s="9">
        <f>B47+B49</f>
        <v>3678000</v>
      </c>
      <c r="C50" s="9">
        <v>0</v>
      </c>
      <c r="D50" s="9">
        <f>D47+D49</f>
        <v>1218000</v>
      </c>
      <c r="E50" s="16">
        <f t="shared" si="3"/>
        <v>2.0197044334975369</v>
      </c>
      <c r="F50" s="11">
        <f t="shared" si="2"/>
        <v>-1</v>
      </c>
    </row>
    <row r="51" spans="1:6" x14ac:dyDescent="0.25">
      <c r="A51" s="5" t="s">
        <v>17</v>
      </c>
      <c r="B51" s="14">
        <v>1500000</v>
      </c>
      <c r="C51" s="14">
        <v>0</v>
      </c>
      <c r="D51" s="14">
        <v>500000</v>
      </c>
      <c r="E51" s="15">
        <f t="shared" si="3"/>
        <v>2</v>
      </c>
      <c r="F51" s="11">
        <f t="shared" si="2"/>
        <v>-1</v>
      </c>
    </row>
    <row r="52" spans="1:6" x14ac:dyDescent="0.25">
      <c r="A52" s="3" t="s">
        <v>18</v>
      </c>
      <c r="B52" s="9">
        <f>B50-B51</f>
        <v>2178000</v>
      </c>
      <c r="C52" s="9">
        <f>C50-C51</f>
        <v>0</v>
      </c>
      <c r="D52" s="9">
        <f>D50-D51</f>
        <v>718000</v>
      </c>
      <c r="E52" s="16">
        <f t="shared" si="3"/>
        <v>2.0334261838440111</v>
      </c>
      <c r="F52" s="11">
        <f t="shared" si="2"/>
        <v>-1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2018-05-02T10:36:49Z</dcterms:created>
  <dcterms:modified xsi:type="dcterms:W3CDTF">2018-07-26T12:30:27Z</dcterms:modified>
</cp:coreProperties>
</file>