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3" i="1" l="1"/>
  <c r="F15" i="1"/>
  <c r="G15" i="1"/>
  <c r="H14" i="1"/>
  <c r="H13" i="1"/>
  <c r="I6" i="1"/>
  <c r="I14" i="1"/>
  <c r="J14" i="1"/>
  <c r="G13" i="1"/>
  <c r="F16" i="1"/>
  <c r="I16" i="1" s="1"/>
  <c r="G14" i="1"/>
  <c r="C15" i="1" s="1"/>
  <c r="E13" i="1"/>
  <c r="E15" i="1" s="1"/>
  <c r="H16" i="1"/>
  <c r="D15" i="1"/>
  <c r="D16" i="1"/>
  <c r="C16" i="1"/>
  <c r="D7" i="1"/>
  <c r="J15" i="1" l="1"/>
  <c r="I15" i="1"/>
  <c r="J13" i="1"/>
  <c r="E16" i="1"/>
  <c r="G16" i="1"/>
  <c r="J16" i="1"/>
  <c r="H15" i="1"/>
  <c r="E6" i="1"/>
  <c r="E5" i="1"/>
  <c r="F6" i="1" l="1"/>
  <c r="H6" i="1" s="1"/>
  <c r="F5" i="1"/>
  <c r="H5" i="1" s="1"/>
  <c r="E7" i="1"/>
  <c r="J5" i="1" l="1"/>
  <c r="J6" i="1" l="1"/>
  <c r="J7" i="1" s="1"/>
  <c r="H7" i="1"/>
  <c r="I5" i="1" l="1"/>
  <c r="I7" i="1" s="1"/>
</calcChain>
</file>

<file path=xl/sharedStrings.xml><?xml version="1.0" encoding="utf-8"?>
<sst xmlns="http://schemas.openxmlformats.org/spreadsheetml/2006/main" count="25" uniqueCount="23">
  <si>
    <t>Publico</t>
  </si>
  <si>
    <t>Trabalhadores</t>
  </si>
  <si>
    <t>Pub. Sobra Trab</t>
  </si>
  <si>
    <t>2ª fase</t>
  </si>
  <si>
    <t>FACTOR</t>
  </si>
  <si>
    <t>TOTAL</t>
  </si>
  <si>
    <t>2ª FASE</t>
  </si>
  <si>
    <t>1ª FASE</t>
  </si>
  <si>
    <t>Disponíveis</t>
  </si>
  <si>
    <t>1º fase</t>
  </si>
  <si>
    <t>Nº AÇÕES A PEDIR</t>
  </si>
  <si>
    <t>Nº DE LOTES
 A REGISTAR</t>
  </si>
  <si>
    <t>FACTOR 
DE RATEIO</t>
  </si>
  <si>
    <t>VANTAGEM 
DA 1º FASE</t>
  </si>
  <si>
    <t>Nº DE AÇÕES
 A DETER</t>
  </si>
  <si>
    <t>CUSTO 
MÁXIMO</t>
  </si>
  <si>
    <t>CUSTO 
PREVISTO</t>
  </si>
  <si>
    <t>2ª FASE
 (Último dia)</t>
  </si>
  <si>
    <t>RATEIO 
(1ª fase)</t>
  </si>
  <si>
    <t>RATEIO 
FINAL</t>
  </si>
  <si>
    <t>PREÇO ACÇÃO</t>
  </si>
  <si>
    <t>CÁLCULOS PARA APURAR O FACTOR DE RATEIO</t>
  </si>
  <si>
    <t>CALCULAR OPV DOS CTT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</si>
</sst>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&quot;€&quot;_-;\-* #,##0\ &quot;€&quot;_-;_-* &quot;-&quot;??\ &quot;€&quot;_-;_-@_-"/>
    <numFmt numFmtId="176" formatCode="_-* #,##0\ _€_-;\-* #,##0\ _€_-;_-* &quot;-&quot;??\ _€_-;_-@_-"/>
    <numFmt numFmtId="177" formatCode="_-* #,##0.000\ _€_-;\-* #,##0.000\ _€_-;_-* &quot;-&quot;??\ _€_-;_-@_-"/>
    <numFmt numFmtId="178" formatCode="_-* #,##0.0000\ _€_-;\-* #,##0.00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178" fontId="0" fillId="0" borderId="0" xfId="0" applyNumberFormat="1"/>
    <xf numFmtId="0" fontId="0" fillId="0" borderId="0" xfId="0" applyAlignment="1"/>
    <xf numFmtId="0" fontId="0" fillId="3" borderId="1" xfId="0" applyFill="1" applyBorder="1"/>
    <xf numFmtId="0" fontId="0" fillId="0" borderId="1" xfId="0" applyBorder="1"/>
    <xf numFmtId="176" fontId="0" fillId="0" borderId="1" xfId="1" applyNumberFormat="1" applyFont="1" applyBorder="1"/>
    <xf numFmtId="177" fontId="0" fillId="0" borderId="1" xfId="0" applyNumberFormat="1" applyBorder="1"/>
    <xf numFmtId="1" fontId="0" fillId="0" borderId="1" xfId="0" applyNumberFormat="1" applyBorder="1"/>
    <xf numFmtId="165" fontId="0" fillId="0" borderId="1" xfId="2" applyNumberFormat="1" applyFont="1" applyBorder="1"/>
    <xf numFmtId="0" fontId="2" fillId="3" borderId="1" xfId="0" applyFont="1" applyFill="1" applyBorder="1"/>
    <xf numFmtId="176" fontId="0" fillId="3" borderId="1" xfId="1" applyNumberFormat="1" applyFont="1" applyFill="1" applyBorder="1"/>
    <xf numFmtId="1" fontId="0" fillId="3" borderId="1" xfId="0" applyNumberFormat="1" applyFill="1" applyBorder="1"/>
    <xf numFmtId="165" fontId="0" fillId="3" borderId="1" xfId="2" applyNumberFormat="1" applyFont="1" applyFill="1" applyBorder="1"/>
    <xf numFmtId="43" fontId="0" fillId="0" borderId="1" xfId="1" applyFont="1" applyBorder="1"/>
    <xf numFmtId="178" fontId="0" fillId="0" borderId="1" xfId="0" applyNumberFormat="1" applyBorder="1"/>
    <xf numFmtId="0" fontId="4" fillId="0" borderId="1" xfId="0" applyFont="1" applyBorder="1"/>
    <xf numFmtId="165" fontId="4" fillId="0" borderId="1" xfId="0" applyNumberFormat="1" applyFont="1" applyBorder="1"/>
    <xf numFmtId="165" fontId="4" fillId="0" borderId="1" xfId="2" applyNumberFormat="1" applyFont="1" applyBorder="1"/>
    <xf numFmtId="0" fontId="2" fillId="0" borderId="1" xfId="0" applyFont="1" applyBorder="1"/>
    <xf numFmtId="165" fontId="2" fillId="0" borderId="1" xfId="2" applyNumberFormat="1" applyFont="1" applyBorder="1"/>
    <xf numFmtId="2" fontId="0" fillId="0" borderId="1" xfId="0" applyNumberFormat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5" fontId="2" fillId="4" borderId="1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76" fontId="3" fillId="5" borderId="1" xfId="1" applyNumberFormat="1" applyFont="1" applyFill="1" applyBorder="1"/>
    <xf numFmtId="165" fontId="3" fillId="5" borderId="1" xfId="2" applyNumberFormat="1" applyFont="1" applyFill="1" applyBorder="1"/>
    <xf numFmtId="0" fontId="3" fillId="5" borderId="0" xfId="0" applyFont="1" applyFill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showGridLines="0" tabSelected="1" workbookViewId="0">
      <selection activeCell="K10" sqref="K10"/>
    </sheetView>
  </sheetViews>
  <sheetFormatPr defaultRowHeight="15" x14ac:dyDescent="0.25"/>
  <cols>
    <col min="2" max="2" width="14.85546875" bestFit="1" customWidth="1"/>
    <col min="3" max="3" width="15.7109375" customWidth="1"/>
    <col min="4" max="4" width="17" bestFit="1" customWidth="1"/>
    <col min="5" max="6" width="13.7109375" bestFit="1" customWidth="1"/>
    <col min="7" max="7" width="14.7109375" bestFit="1" customWidth="1"/>
    <col min="8" max="8" width="15.42578125" bestFit="1" customWidth="1"/>
    <col min="9" max="9" width="14.5703125" bestFit="1" customWidth="1"/>
    <col min="10" max="10" width="11.42578125" customWidth="1"/>
    <col min="11" max="11" width="13.85546875" bestFit="1" customWidth="1"/>
    <col min="12" max="12" width="15.28515625" customWidth="1"/>
    <col min="13" max="13" width="12" bestFit="1" customWidth="1"/>
  </cols>
  <sheetData>
    <row r="2" spans="2:10" x14ac:dyDescent="0.25">
      <c r="B2" s="32" t="s">
        <v>22</v>
      </c>
      <c r="C2" s="32"/>
      <c r="D2" s="32"/>
      <c r="E2" s="32"/>
      <c r="F2" s="32"/>
      <c r="G2" s="32"/>
      <c r="H2" s="32"/>
      <c r="I2" s="32"/>
      <c r="J2" s="32"/>
    </row>
    <row r="3" spans="2:10" x14ac:dyDescent="0.25">
      <c r="I3" s="2"/>
      <c r="J3" s="2"/>
    </row>
    <row r="4" spans="2:10" ht="30" x14ac:dyDescent="0.25">
      <c r="B4" s="27"/>
      <c r="C4" s="28" t="s">
        <v>20</v>
      </c>
      <c r="D4" s="28" t="s">
        <v>10</v>
      </c>
      <c r="E4" s="29" t="s">
        <v>11</v>
      </c>
      <c r="F4" s="29" t="s">
        <v>12</v>
      </c>
      <c r="G4" s="29" t="s">
        <v>13</v>
      </c>
      <c r="H4" s="29" t="s">
        <v>14</v>
      </c>
      <c r="I4" s="29" t="s">
        <v>15</v>
      </c>
      <c r="J4" s="29" t="s">
        <v>16</v>
      </c>
    </row>
    <row r="5" spans="2:10" x14ac:dyDescent="0.25">
      <c r="B5" s="3" t="s">
        <v>9</v>
      </c>
      <c r="C5" s="4">
        <v>5.52</v>
      </c>
      <c r="D5" s="30">
        <v>10000</v>
      </c>
      <c r="E5" s="4">
        <f>D5/10</f>
        <v>1000</v>
      </c>
      <c r="F5" s="6">
        <f>J15</f>
        <v>6.2716451329768205E-2</v>
      </c>
      <c r="G5" s="5">
        <v>2</v>
      </c>
      <c r="H5" s="7">
        <f>D5*F5*2</f>
        <v>1254.3290265953642</v>
      </c>
      <c r="I5" s="8">
        <f>D5*C5</f>
        <v>55199.999999999993</v>
      </c>
      <c r="J5" s="8">
        <f>H5*C5</f>
        <v>6923.8962268064097</v>
      </c>
    </row>
    <row r="6" spans="2:10" x14ac:dyDescent="0.25">
      <c r="B6" s="3" t="s">
        <v>3</v>
      </c>
      <c r="C6" s="4">
        <v>5.52</v>
      </c>
      <c r="D6" s="30">
        <v>10000</v>
      </c>
      <c r="E6" s="4">
        <f t="shared" ref="E6" si="0">D6/10</f>
        <v>1000</v>
      </c>
      <c r="F6" s="6">
        <f>J15</f>
        <v>6.2716451329768205E-2</v>
      </c>
      <c r="G6" s="5">
        <v>1</v>
      </c>
      <c r="H6" s="7">
        <f>D6*F6</f>
        <v>627.16451329768211</v>
      </c>
      <c r="I6" s="8">
        <f>D6*C6</f>
        <v>55199.999999999993</v>
      </c>
      <c r="J6" s="8">
        <f>H6*C6</f>
        <v>3461.9481134032048</v>
      </c>
    </row>
    <row r="7" spans="2:10" x14ac:dyDescent="0.25">
      <c r="B7" s="9" t="s">
        <v>5</v>
      </c>
      <c r="C7" s="3">
        <v>5.52</v>
      </c>
      <c r="D7" s="10">
        <f>SUM(D5:D6)</f>
        <v>20000</v>
      </c>
      <c r="E7" s="3">
        <f>SUM(E5:E6)</f>
        <v>2000</v>
      </c>
      <c r="F7" s="3"/>
      <c r="G7" s="3"/>
      <c r="H7" s="11">
        <f t="shared" ref="H7:L7" si="1">SUM(H5:H6)</f>
        <v>1881.4935398930463</v>
      </c>
      <c r="I7" s="12">
        <f t="shared" si="1"/>
        <v>110399.99999999999</v>
      </c>
      <c r="J7" s="12">
        <f t="shared" si="1"/>
        <v>10385.844340209615</v>
      </c>
    </row>
    <row r="9" spans="2:10" x14ac:dyDescent="0.25">
      <c r="I9" s="1"/>
    </row>
    <row r="11" spans="2:10" x14ac:dyDescent="0.25">
      <c r="B11" s="22" t="s">
        <v>21</v>
      </c>
      <c r="C11" s="22"/>
      <c r="D11" s="22"/>
      <c r="E11" s="22"/>
      <c r="F11" s="22"/>
      <c r="G11" s="22"/>
      <c r="H11" s="22"/>
      <c r="I11" s="22"/>
      <c r="J11" s="22"/>
    </row>
    <row r="12" spans="2:10" ht="30" x14ac:dyDescent="0.25">
      <c r="B12" s="21"/>
      <c r="C12" s="23" t="s">
        <v>8</v>
      </c>
      <c r="D12" s="23" t="s">
        <v>7</v>
      </c>
      <c r="E12" s="23" t="s">
        <v>6</v>
      </c>
      <c r="F12" s="24" t="s">
        <v>17</v>
      </c>
      <c r="G12" s="23" t="s">
        <v>5</v>
      </c>
      <c r="H12" s="24" t="s">
        <v>18</v>
      </c>
      <c r="I12" s="25" t="s">
        <v>19</v>
      </c>
      <c r="J12" s="26" t="s">
        <v>4</v>
      </c>
    </row>
    <row r="13" spans="2:10" x14ac:dyDescent="0.25">
      <c r="B13" s="4" t="s">
        <v>0</v>
      </c>
      <c r="C13" s="4">
        <v>15750000</v>
      </c>
      <c r="D13" s="8">
        <v>129030000</v>
      </c>
      <c r="E13" s="8">
        <f>28872772</f>
        <v>28872772</v>
      </c>
      <c r="F13" s="31">
        <v>15000000</v>
      </c>
      <c r="G13" s="8">
        <f>SUM(D13:F13)</f>
        <v>172902772</v>
      </c>
      <c r="H13" s="20">
        <f>D13/C13</f>
        <v>8.1923809523809528</v>
      </c>
      <c r="I13" s="13">
        <f>(D13+E13+F13)/C13</f>
        <v>10.977953777777778</v>
      </c>
      <c r="J13" s="14">
        <f>C13/((D13*2)+(E13+F13))</f>
        <v>5.2163930055264089E-2</v>
      </c>
    </row>
    <row r="14" spans="2:10" x14ac:dyDescent="0.25">
      <c r="B14" s="4" t="s">
        <v>1</v>
      </c>
      <c r="C14" s="4">
        <v>5250000</v>
      </c>
      <c r="D14" s="8">
        <v>1260000</v>
      </c>
      <c r="E14" s="8">
        <v>553848</v>
      </c>
      <c r="F14" s="31">
        <v>250000</v>
      </c>
      <c r="G14" s="8">
        <f>SUM(D14:F14)</f>
        <v>2063848</v>
      </c>
      <c r="H14" s="20">
        <f>D14/C14</f>
        <v>0.24</v>
      </c>
      <c r="I14" s="13">
        <f t="shared" ref="I14:I15" si="2">(D14+E14+F14)/C14</f>
        <v>0.39311390476190478</v>
      </c>
      <c r="J14" s="14">
        <f t="shared" ref="J14:J16" si="3">C14/((D14*2)+(E14+F14))</f>
        <v>1.5794946098618228</v>
      </c>
    </row>
    <row r="15" spans="2:10" x14ac:dyDescent="0.25">
      <c r="B15" s="15" t="s">
        <v>2</v>
      </c>
      <c r="C15" s="16">
        <f>C13+(C14-G14)</f>
        <v>18936152</v>
      </c>
      <c r="D15" s="17">
        <f>D13</f>
        <v>129030000</v>
      </c>
      <c r="E15" s="17">
        <f>E13</f>
        <v>28872772</v>
      </c>
      <c r="F15" s="17">
        <f>F13</f>
        <v>15000000</v>
      </c>
      <c r="G15" s="17">
        <f>SUM(D15:F15)</f>
        <v>172902772</v>
      </c>
      <c r="H15" s="20">
        <f>D15/C15</f>
        <v>6.8139503738668763</v>
      </c>
      <c r="I15" s="13">
        <f>(D15+E15+F15)/C15</f>
        <v>9.1308293258313515</v>
      </c>
      <c r="J15" s="14">
        <f>C15/((D15*2)+(E15+F15))</f>
        <v>6.2716451329768205E-2</v>
      </c>
    </row>
    <row r="16" spans="2:10" x14ac:dyDescent="0.25">
      <c r="B16" s="18" t="s">
        <v>5</v>
      </c>
      <c r="C16" s="18">
        <f>SUM(C13:C14)</f>
        <v>21000000</v>
      </c>
      <c r="D16" s="19">
        <f>SUM(D13:D14)</f>
        <v>130290000</v>
      </c>
      <c r="E16" s="19">
        <f>SUM(E13:E14)</f>
        <v>29426620</v>
      </c>
      <c r="F16" s="8">
        <f>SUM(F13:F14)</f>
        <v>15250000</v>
      </c>
      <c r="G16" s="8">
        <f>SUM(D16:F16)</f>
        <v>174966620</v>
      </c>
      <c r="H16" s="20">
        <f>D16/C16</f>
        <v>6.2042857142857146</v>
      </c>
      <c r="I16" s="13">
        <f>(D16+E16+F16)/C16</f>
        <v>8.3317438095238092</v>
      </c>
      <c r="J16" s="14">
        <f t="shared" si="3"/>
        <v>6.8794576838333593E-2</v>
      </c>
    </row>
  </sheetData>
  <mergeCells count="2">
    <mergeCell ref="B11:J11"/>
    <mergeCell ref="B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2013-11-29T22:36:12Z</dcterms:created>
  <dcterms:modified xsi:type="dcterms:W3CDTF">2013-11-30T19:14:54Z</dcterms:modified>
</cp:coreProperties>
</file>